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555" yWindow="465" windowWidth="19440" windowHeight="12240" activeTab="2"/>
  </bookViews>
  <sheets>
    <sheet name="Sales Plan" sheetId="1" r:id="rId1"/>
    <sheet name="Inventory Plan" sheetId="4" r:id="rId2"/>
    <sheet name="Reductions Plan" sheetId="5" r:id="rId3"/>
    <sheet name="Sheet2" sheetId="2" r:id="rId4"/>
    <sheet name="Sheet3" sheetId="3" r:id="rId5"/>
  </sheets>
  <definedNames>
    <definedName name="_xlnm.Print_Area" localSheetId="1">'Inventory Plan'!$A$1:$I$61</definedName>
    <definedName name="_xlnm.Print_Area" localSheetId="2">'Reductions Plan'!$A$1:$I$61</definedName>
    <definedName name="_xlnm.Print_Area" localSheetId="0">'Sales Plan'!$A$1:$I$61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4" i="5"/>
  <c r="E34"/>
  <c r="F34"/>
  <c r="G34"/>
  <c r="H34"/>
  <c r="I34"/>
  <c r="C34"/>
  <c r="E33"/>
  <c r="F33"/>
  <c r="G33"/>
  <c r="H33"/>
  <c r="I33"/>
  <c r="D33"/>
  <c r="C35"/>
  <c r="C33"/>
  <c r="E30"/>
  <c r="F30"/>
  <c r="G30"/>
  <c r="H30"/>
  <c r="I30"/>
  <c r="D30"/>
  <c r="C30"/>
  <c r="E29"/>
  <c r="F29"/>
  <c r="G29"/>
  <c r="H29"/>
  <c r="I29"/>
  <c r="D29"/>
  <c r="C31"/>
  <c r="C29"/>
  <c r="D26"/>
  <c r="E26"/>
  <c r="F26"/>
  <c r="G26"/>
  <c r="H26"/>
  <c r="I26"/>
  <c r="C26"/>
  <c r="E25"/>
  <c r="F25"/>
  <c r="G25"/>
  <c r="H25"/>
  <c r="I25"/>
  <c r="D25"/>
  <c r="C27"/>
  <c r="C25"/>
  <c r="C19"/>
  <c r="F18"/>
  <c r="D18"/>
  <c r="C18"/>
  <c r="G43" i="4"/>
  <c r="H43"/>
  <c r="I43"/>
  <c r="F43"/>
  <c r="E43"/>
  <c r="D43"/>
  <c r="C43"/>
  <c r="E41"/>
  <c r="F41"/>
  <c r="G41"/>
  <c r="H41"/>
  <c r="I41"/>
  <c r="D41"/>
  <c r="C41"/>
  <c r="C23"/>
  <c r="I23"/>
  <c r="H18" i="5" l="1"/>
  <c r="D21"/>
  <c r="F21"/>
  <c r="H21"/>
  <c r="E18"/>
  <c r="G18"/>
  <c r="I18"/>
  <c r="C21"/>
  <c r="E21"/>
  <c r="G21"/>
  <c r="C19" i="4"/>
  <c r="C18"/>
  <c r="D21" s="1"/>
  <c r="I18"/>
  <c r="H18"/>
  <c r="G18"/>
  <c r="F18"/>
  <c r="E18"/>
  <c r="D18"/>
  <c r="C19" i="1"/>
  <c r="H18"/>
  <c r="F18"/>
  <c r="D18"/>
  <c r="C18"/>
  <c r="I18" s="1"/>
  <c r="D23" i="5" l="1"/>
  <c r="E22"/>
  <c r="G23"/>
  <c r="H22"/>
  <c r="D41"/>
  <c r="D43" s="1"/>
  <c r="D22"/>
  <c r="G41"/>
  <c r="F23"/>
  <c r="G22"/>
  <c r="F41"/>
  <c r="F43" s="1"/>
  <c r="E23"/>
  <c r="E41" s="1"/>
  <c r="E43" s="1"/>
  <c r="F22"/>
  <c r="G43"/>
  <c r="I21"/>
  <c r="D22" i="4"/>
  <c r="E18" i="1"/>
  <c r="G18"/>
  <c r="E21" i="4"/>
  <c r="G21"/>
  <c r="I21"/>
  <c r="C21"/>
  <c r="F21"/>
  <c r="H21"/>
  <c r="H23" i="5" l="1"/>
  <c r="H41" s="1"/>
  <c r="H43" s="1"/>
  <c r="I22"/>
  <c r="I23"/>
  <c r="C23" s="1"/>
  <c r="G22" i="4"/>
  <c r="F23"/>
  <c r="H22"/>
  <c r="G23"/>
  <c r="F22"/>
  <c r="E23"/>
  <c r="I22"/>
  <c r="H23"/>
  <c r="E22"/>
  <c r="D23"/>
  <c r="C41" i="5" l="1"/>
  <c r="C43" s="1"/>
  <c r="I41"/>
  <c r="I43" s="1"/>
</calcChain>
</file>

<file path=xl/sharedStrings.xml><?xml version="1.0" encoding="utf-8"?>
<sst xmlns="http://schemas.openxmlformats.org/spreadsheetml/2006/main" count="185" uniqueCount="55">
  <si>
    <t>SIX-MONTH MERCHANDISE BUDGET FOR A BASIC PRODUCT</t>
  </si>
  <si>
    <t>Spring _____</t>
  </si>
  <si>
    <t>Planned</t>
  </si>
  <si>
    <t>%</t>
  </si>
  <si>
    <t>LY</t>
  </si>
  <si>
    <t xml:space="preserve">Season </t>
  </si>
  <si>
    <t xml:space="preserve">Retail Values </t>
  </si>
  <si>
    <t>Cost Values</t>
  </si>
  <si>
    <t>Season/Total</t>
  </si>
  <si>
    <t>FEB</t>
  </si>
  <si>
    <t>MAR</t>
  </si>
  <si>
    <t>APR</t>
  </si>
  <si>
    <t>MAY</t>
  </si>
  <si>
    <t>JUN</t>
  </si>
  <si>
    <t>JUL</t>
  </si>
  <si>
    <t>Sales Increase/Decrease</t>
  </si>
  <si>
    <t>IMU (Initial Markup)</t>
  </si>
  <si>
    <t>Markdowns</t>
  </si>
  <si>
    <t>Sales Discounts</t>
  </si>
  <si>
    <t>Shrinkage</t>
  </si>
  <si>
    <t>Operating Expenses</t>
  </si>
  <si>
    <t xml:space="preserve">Operating Profit </t>
  </si>
  <si>
    <t xml:space="preserve">Alterations/Workroom Expense </t>
  </si>
  <si>
    <t>Earned Cash Discounts</t>
  </si>
  <si>
    <t>Stock Turnover #</t>
  </si>
  <si>
    <t>Freight</t>
  </si>
  <si>
    <t>Maintained Markup Projection</t>
  </si>
  <si>
    <t>GMROI $</t>
  </si>
  <si>
    <t>Sales $</t>
  </si>
  <si>
    <t>Sales %</t>
  </si>
  <si>
    <t>BOM $</t>
  </si>
  <si>
    <t>Stock/Sales Ratio #</t>
  </si>
  <si>
    <t>EOM $</t>
  </si>
  <si>
    <t>Markdown #</t>
  </si>
  <si>
    <t>Markdown % of Sales</t>
  </si>
  <si>
    <t>Markdown Distribution %</t>
  </si>
  <si>
    <t>Sales Discounts $</t>
  </si>
  <si>
    <t>Discount % of Sales</t>
  </si>
  <si>
    <t>Discount Distribution %</t>
  </si>
  <si>
    <t>Shrinkage $</t>
  </si>
  <si>
    <t>Shrinkage % of Sales</t>
  </si>
  <si>
    <t>Shrinkage Distribution %</t>
  </si>
  <si>
    <t>Cumulative Markup %</t>
  </si>
  <si>
    <t>Average Inventory $</t>
  </si>
  <si>
    <t xml:space="preserve">Total Goods Handled @ Retail $ </t>
  </si>
  <si>
    <t>Gross Margin $</t>
  </si>
  <si>
    <t>Gross Margin %</t>
  </si>
  <si>
    <t>Purchase@ Retail $</t>
  </si>
  <si>
    <t>Purchase@ Cost $</t>
  </si>
  <si>
    <t>Freight Cost $</t>
  </si>
  <si>
    <t>BOM Cost $</t>
  </si>
  <si>
    <t>EOM Cost $</t>
  </si>
  <si>
    <t>Total Goods Handled @ Cost $</t>
  </si>
  <si>
    <t xml:space="preserve">Cost of Goods Sold $ </t>
  </si>
  <si>
    <t>Markdown $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</si>
</sst>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0.0%"/>
    <numFmt numFmtId="165" formatCode="0.0"/>
    <numFmt numFmtId="167" formatCode="&quot;$&quot;#,##0"/>
  </numFmts>
  <fonts count="9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/>
    <xf numFmtId="0" fontId="2" fillId="2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61"/>
  <sheetViews>
    <sheetView workbookViewId="0">
      <selection activeCell="I19" sqref="I19"/>
    </sheetView>
  </sheetViews>
  <sheetFormatPr defaultColWidth="8.85546875" defaultRowHeight="15"/>
  <cols>
    <col min="1" max="1" width="4.7109375" style="1" customWidth="1"/>
    <col min="2" max="2" width="35.7109375" style="11" customWidth="1"/>
    <col min="3" max="9" width="17.7109375" style="1" customWidth="1"/>
    <col min="10" max="16384" width="8.85546875" style="1"/>
  </cols>
  <sheetData>
    <row r="1" spans="1:9" ht="18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8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8">
      <c r="A3" s="12" t="s">
        <v>5</v>
      </c>
      <c r="B3" s="2" t="s">
        <v>2</v>
      </c>
      <c r="C3" s="3" t="s">
        <v>3</v>
      </c>
      <c r="D3" s="3" t="s">
        <v>4</v>
      </c>
    </row>
    <row r="4" spans="1:9" ht="18">
      <c r="A4" s="12"/>
      <c r="B4" s="9" t="s">
        <v>15</v>
      </c>
      <c r="C4" s="5">
        <v>0.05</v>
      </c>
      <c r="D4" s="6">
        <v>250000</v>
      </c>
    </row>
    <row r="5" spans="1:9" ht="18">
      <c r="A5" s="12"/>
      <c r="B5" s="9" t="s">
        <v>16</v>
      </c>
      <c r="C5" s="5"/>
    </row>
    <row r="6" spans="1:9" ht="18">
      <c r="A6" s="12"/>
      <c r="B6" s="9" t="s">
        <v>17</v>
      </c>
      <c r="C6" s="5"/>
    </row>
    <row r="7" spans="1:9" ht="18">
      <c r="A7" s="12"/>
      <c r="B7" s="9" t="s">
        <v>18</v>
      </c>
      <c r="C7" s="5"/>
    </row>
    <row r="8" spans="1:9" ht="18">
      <c r="A8" s="12"/>
      <c r="B8" s="9" t="s">
        <v>19</v>
      </c>
      <c r="C8" s="5"/>
    </row>
    <row r="9" spans="1:9" ht="18">
      <c r="A9" s="12"/>
      <c r="B9" s="9" t="s">
        <v>20</v>
      </c>
      <c r="C9" s="5"/>
    </row>
    <row r="10" spans="1:9" ht="18">
      <c r="A10" s="12"/>
      <c r="B10" s="9" t="s">
        <v>21</v>
      </c>
      <c r="C10" s="5"/>
    </row>
    <row r="11" spans="1:9" ht="18">
      <c r="A11" s="12"/>
      <c r="B11" s="9" t="s">
        <v>22</v>
      </c>
      <c r="C11" s="5"/>
    </row>
    <row r="12" spans="1:9" ht="18">
      <c r="A12" s="12"/>
      <c r="B12" s="9" t="s">
        <v>23</v>
      </c>
      <c r="C12" s="5"/>
    </row>
    <row r="13" spans="1:9" ht="18">
      <c r="A13" s="12"/>
      <c r="B13" s="9" t="s">
        <v>24</v>
      </c>
      <c r="C13" s="7"/>
    </row>
    <row r="14" spans="1:9" ht="18">
      <c r="A14" s="12"/>
      <c r="B14" s="9" t="s">
        <v>25</v>
      </c>
      <c r="C14" s="5"/>
    </row>
    <row r="15" spans="1:9" ht="18">
      <c r="A15" s="12"/>
      <c r="B15" s="9" t="s">
        <v>26</v>
      </c>
      <c r="C15" s="5"/>
    </row>
    <row r="16" spans="1:9" ht="18">
      <c r="A16" s="12"/>
      <c r="B16" s="9" t="s">
        <v>27</v>
      </c>
      <c r="C16" s="6"/>
    </row>
    <row r="17" spans="1:9" ht="18">
      <c r="A17" s="12" t="s">
        <v>6</v>
      </c>
      <c r="B17" s="2"/>
      <c r="C17" s="4" t="s">
        <v>8</v>
      </c>
      <c r="D17" s="3" t="s">
        <v>9</v>
      </c>
      <c r="E17" s="3" t="s">
        <v>10</v>
      </c>
      <c r="F17" s="3" t="s">
        <v>11</v>
      </c>
      <c r="G17" s="3" t="s">
        <v>12</v>
      </c>
      <c r="H17" s="3" t="s">
        <v>13</v>
      </c>
      <c r="I17" s="3" t="s">
        <v>14</v>
      </c>
    </row>
    <row r="18" spans="1:9" ht="18">
      <c r="A18" s="12"/>
      <c r="B18" s="9" t="s">
        <v>28</v>
      </c>
      <c r="C18" s="6">
        <f>D4+(D4*C4)</f>
        <v>262500</v>
      </c>
      <c r="D18" s="6">
        <f>($C$18*D19)</f>
        <v>42262.5</v>
      </c>
      <c r="E18" s="6">
        <f>+($C$18*E19)</f>
        <v>45412.5</v>
      </c>
      <c r="F18" s="6">
        <f>+($C$18*F19)</f>
        <v>43050</v>
      </c>
      <c r="G18" s="6">
        <f>($C$18*G19)</f>
        <v>44625</v>
      </c>
      <c r="H18" s="6">
        <f>($C$18*H19)</f>
        <v>43837.5</v>
      </c>
      <c r="I18" s="6">
        <f>+($C$18*I19)</f>
        <v>43312.5</v>
      </c>
    </row>
    <row r="19" spans="1:9" ht="18">
      <c r="A19" s="12"/>
      <c r="B19" s="9" t="s">
        <v>29</v>
      </c>
      <c r="C19" s="5">
        <f>SUM(D19:I19)</f>
        <v>1</v>
      </c>
      <c r="D19" s="5">
        <v>0.161</v>
      </c>
      <c r="E19" s="5">
        <v>0.17299999999999999</v>
      </c>
      <c r="F19" s="5">
        <v>0.16400000000000001</v>
      </c>
      <c r="G19" s="5">
        <v>0.17</v>
      </c>
      <c r="H19" s="5">
        <v>0.16700000000000001</v>
      </c>
      <c r="I19" s="5">
        <v>0.16500000000000001</v>
      </c>
    </row>
    <row r="20" spans="1:9" ht="15.75">
      <c r="A20" s="12"/>
      <c r="B20" s="9"/>
    </row>
    <row r="21" spans="1:9" ht="18">
      <c r="A21" s="12"/>
      <c r="B21" s="9" t="s">
        <v>30</v>
      </c>
      <c r="C21" s="6"/>
      <c r="D21" s="6"/>
      <c r="E21" s="6"/>
      <c r="F21" s="6"/>
      <c r="G21" s="6"/>
      <c r="H21" s="6"/>
      <c r="I21" s="6"/>
    </row>
    <row r="22" spans="1:9" ht="18">
      <c r="A22" s="12"/>
      <c r="B22" s="9" t="s">
        <v>31</v>
      </c>
      <c r="C22" s="8"/>
      <c r="D22" s="7"/>
      <c r="E22" s="7"/>
      <c r="F22" s="7"/>
      <c r="G22" s="7"/>
      <c r="H22" s="7"/>
      <c r="I22" s="7"/>
    </row>
    <row r="23" spans="1:9" ht="18">
      <c r="A23" s="12"/>
      <c r="B23" s="9" t="s">
        <v>32</v>
      </c>
      <c r="C23" s="6"/>
      <c r="D23" s="6"/>
      <c r="E23" s="6"/>
      <c r="F23" s="6"/>
      <c r="G23" s="6"/>
      <c r="H23" s="6"/>
      <c r="I23" s="6"/>
    </row>
    <row r="24" spans="1:9" ht="15.75">
      <c r="A24" s="12"/>
      <c r="B24" s="9"/>
    </row>
    <row r="25" spans="1:9" ht="18">
      <c r="A25" s="12"/>
      <c r="B25" s="9" t="s">
        <v>33</v>
      </c>
      <c r="C25" s="6"/>
      <c r="D25" s="6"/>
      <c r="E25" s="6"/>
      <c r="F25" s="6"/>
      <c r="G25" s="6"/>
      <c r="H25" s="6"/>
      <c r="I25" s="6"/>
    </row>
    <row r="26" spans="1:9" ht="18">
      <c r="A26" s="12"/>
      <c r="B26" s="9" t="s">
        <v>34</v>
      </c>
      <c r="C26" s="5"/>
      <c r="D26" s="5"/>
      <c r="E26" s="5"/>
      <c r="F26" s="5"/>
      <c r="G26" s="5"/>
      <c r="H26" s="5"/>
      <c r="I26" s="5"/>
    </row>
    <row r="27" spans="1:9" ht="18">
      <c r="A27" s="12"/>
      <c r="B27" s="9" t="s">
        <v>35</v>
      </c>
      <c r="C27" s="5"/>
      <c r="D27" s="5"/>
      <c r="E27" s="5"/>
      <c r="F27" s="5"/>
      <c r="G27" s="5"/>
      <c r="H27" s="5"/>
      <c r="I27" s="5"/>
    </row>
    <row r="28" spans="1:9" ht="15.75">
      <c r="A28" s="12"/>
      <c r="B28" s="9"/>
    </row>
    <row r="29" spans="1:9" ht="18">
      <c r="A29" s="12"/>
      <c r="B29" s="9" t="s">
        <v>36</v>
      </c>
      <c r="C29" s="6"/>
      <c r="D29" s="6"/>
      <c r="E29" s="6"/>
      <c r="F29" s="6"/>
      <c r="G29" s="6"/>
      <c r="H29" s="6"/>
      <c r="I29" s="6"/>
    </row>
    <row r="30" spans="1:9" ht="18">
      <c r="A30" s="12"/>
      <c r="B30" s="9" t="s">
        <v>37</v>
      </c>
      <c r="C30" s="5"/>
      <c r="D30" s="5"/>
      <c r="E30" s="5"/>
      <c r="F30" s="5"/>
      <c r="G30" s="5"/>
      <c r="H30" s="5"/>
      <c r="I30" s="5"/>
    </row>
    <row r="31" spans="1:9" ht="18">
      <c r="A31" s="12"/>
      <c r="B31" s="9" t="s">
        <v>38</v>
      </c>
      <c r="C31" s="5"/>
      <c r="D31" s="5"/>
      <c r="E31" s="5"/>
      <c r="F31" s="5"/>
      <c r="G31" s="5"/>
      <c r="H31" s="5"/>
      <c r="I31" s="5"/>
    </row>
    <row r="32" spans="1:9" ht="15.75">
      <c r="A32" s="12"/>
      <c r="B32" s="9"/>
    </row>
    <row r="33" spans="1:9" ht="18">
      <c r="A33" s="12"/>
      <c r="B33" s="9" t="s">
        <v>39</v>
      </c>
      <c r="C33" s="6"/>
      <c r="D33" s="6"/>
      <c r="E33" s="6"/>
      <c r="F33" s="6"/>
      <c r="G33" s="6"/>
      <c r="H33" s="6"/>
      <c r="I33" s="6"/>
    </row>
    <row r="34" spans="1:9" ht="18">
      <c r="A34" s="12"/>
      <c r="B34" s="9" t="s">
        <v>40</v>
      </c>
      <c r="C34" s="5"/>
      <c r="D34" s="5"/>
      <c r="E34" s="5"/>
      <c r="F34" s="5"/>
      <c r="G34" s="5"/>
      <c r="H34" s="5"/>
      <c r="I34" s="5"/>
    </row>
    <row r="35" spans="1:9" ht="18">
      <c r="A35" s="12"/>
      <c r="B35" s="9" t="s">
        <v>41</v>
      </c>
      <c r="C35" s="5"/>
      <c r="D35" s="5"/>
      <c r="E35" s="5"/>
      <c r="F35" s="5"/>
      <c r="G35" s="5"/>
      <c r="H35" s="5"/>
      <c r="I35" s="5"/>
    </row>
    <row r="36" spans="1:9" ht="15.75">
      <c r="A36" s="12"/>
      <c r="B36" s="9"/>
    </row>
    <row r="37" spans="1:9" ht="18">
      <c r="A37" s="12"/>
      <c r="B37" s="9" t="s">
        <v>47</v>
      </c>
      <c r="C37" s="6"/>
      <c r="D37" s="6"/>
      <c r="E37" s="6"/>
      <c r="F37" s="6"/>
      <c r="G37" s="6"/>
      <c r="H37" s="6"/>
      <c r="I37" s="6"/>
    </row>
    <row r="38" spans="1:9" ht="15.75">
      <c r="A38" s="12"/>
      <c r="B38" s="9"/>
    </row>
    <row r="39" spans="1:9" ht="18">
      <c r="A39" s="12"/>
      <c r="B39" s="9" t="s">
        <v>42</v>
      </c>
      <c r="C39" s="5"/>
      <c r="D39" s="5"/>
      <c r="E39" s="5"/>
      <c r="F39" s="5"/>
      <c r="G39" s="5"/>
      <c r="H39" s="5"/>
      <c r="I39" s="5"/>
    </row>
    <row r="40" spans="1:9" ht="15.75">
      <c r="A40" s="12"/>
      <c r="B40" s="9"/>
    </row>
    <row r="41" spans="1:9" ht="18">
      <c r="A41" s="12"/>
      <c r="B41" s="9" t="s">
        <v>43</v>
      </c>
      <c r="C41" s="6"/>
      <c r="D41" s="6"/>
      <c r="E41" s="6"/>
      <c r="F41" s="6"/>
      <c r="G41" s="6"/>
      <c r="H41" s="6"/>
      <c r="I41" s="6"/>
    </row>
    <row r="42" spans="1:9" ht="15.75">
      <c r="A42" s="12"/>
      <c r="B42" s="9"/>
    </row>
    <row r="43" spans="1:9" ht="18">
      <c r="A43" s="12"/>
      <c r="B43" s="9" t="s">
        <v>24</v>
      </c>
      <c r="C43" s="7"/>
      <c r="D43" s="7"/>
      <c r="E43" s="7"/>
      <c r="F43" s="7"/>
      <c r="G43" s="7"/>
      <c r="H43" s="7"/>
      <c r="I43" s="7"/>
    </row>
    <row r="44" spans="1:9" ht="15.75">
      <c r="A44" s="12"/>
      <c r="B44" s="9"/>
    </row>
    <row r="45" spans="1:9" ht="18">
      <c r="A45" s="12"/>
      <c r="B45" s="9" t="s">
        <v>44</v>
      </c>
      <c r="C45" s="6"/>
      <c r="D45" s="6"/>
      <c r="E45" s="6"/>
      <c r="F45" s="6"/>
      <c r="G45" s="6"/>
      <c r="H45" s="6"/>
      <c r="I45" s="6"/>
    </row>
    <row r="46" spans="1:9" ht="15.75">
      <c r="A46" s="12"/>
      <c r="B46" s="9"/>
    </row>
    <row r="47" spans="1:9" ht="18">
      <c r="A47" s="12"/>
      <c r="B47" s="9" t="s">
        <v>45</v>
      </c>
      <c r="C47" s="6"/>
      <c r="D47" s="6"/>
      <c r="E47" s="6"/>
      <c r="F47" s="6"/>
      <c r="G47" s="6"/>
      <c r="H47" s="6"/>
      <c r="I47" s="6"/>
    </row>
    <row r="48" spans="1:9" ht="18">
      <c r="A48" s="12"/>
      <c r="B48" s="9" t="s">
        <v>46</v>
      </c>
      <c r="C48" s="5"/>
      <c r="D48" s="5"/>
      <c r="E48" s="5"/>
      <c r="F48" s="5"/>
      <c r="G48" s="5"/>
      <c r="H48" s="5"/>
      <c r="I48" s="5"/>
    </row>
    <row r="49" spans="1:9" ht="15.75">
      <c r="A49" s="12"/>
      <c r="B49" s="9"/>
    </row>
    <row r="50" spans="1:9" ht="18">
      <c r="A50" s="12" t="s">
        <v>7</v>
      </c>
      <c r="B50" s="10"/>
      <c r="C50" s="4" t="s">
        <v>8</v>
      </c>
      <c r="D50" s="3" t="s">
        <v>9</v>
      </c>
      <c r="E50" s="3" t="s">
        <v>10</v>
      </c>
      <c r="F50" s="3" t="s">
        <v>11</v>
      </c>
      <c r="G50" s="3" t="s">
        <v>12</v>
      </c>
      <c r="H50" s="3" t="s">
        <v>13</v>
      </c>
      <c r="I50" s="3" t="s">
        <v>14</v>
      </c>
    </row>
    <row r="51" spans="1:9" ht="18">
      <c r="A51" s="12"/>
      <c r="B51" s="9" t="s">
        <v>48</v>
      </c>
      <c r="C51" s="6"/>
      <c r="D51" s="6"/>
      <c r="E51" s="6"/>
      <c r="F51" s="6"/>
      <c r="G51" s="6"/>
      <c r="H51" s="6"/>
      <c r="I51" s="6"/>
    </row>
    <row r="52" spans="1:9" ht="15.75">
      <c r="A52" s="12"/>
      <c r="B52" s="9"/>
    </row>
    <row r="53" spans="1:9" ht="18">
      <c r="A53" s="12"/>
      <c r="B53" s="9" t="s">
        <v>49</v>
      </c>
      <c r="C53" s="6"/>
      <c r="D53" s="6"/>
      <c r="E53" s="6"/>
      <c r="F53" s="6"/>
      <c r="G53" s="6"/>
      <c r="H53" s="6"/>
      <c r="I53" s="6"/>
    </row>
    <row r="54" spans="1:9" ht="15.75">
      <c r="A54" s="12"/>
      <c r="B54" s="9"/>
    </row>
    <row r="55" spans="1:9" ht="18">
      <c r="A55" s="12"/>
      <c r="B55" s="9" t="s">
        <v>50</v>
      </c>
      <c r="C55" s="6"/>
      <c r="D55" s="6"/>
      <c r="E55" s="6"/>
      <c r="F55" s="6"/>
      <c r="G55" s="6"/>
      <c r="H55" s="6"/>
      <c r="I55" s="6"/>
    </row>
    <row r="56" spans="1:9" ht="15.75">
      <c r="A56" s="12"/>
      <c r="B56" s="9"/>
    </row>
    <row r="57" spans="1:9" ht="18">
      <c r="A57" s="12"/>
      <c r="B57" s="9" t="s">
        <v>51</v>
      </c>
      <c r="C57" s="6"/>
      <c r="D57" s="6"/>
      <c r="E57" s="6"/>
      <c r="F57" s="6"/>
      <c r="G57" s="6"/>
      <c r="H57" s="6"/>
      <c r="I57" s="6"/>
    </row>
    <row r="58" spans="1:9" ht="15.75">
      <c r="A58" s="12"/>
      <c r="B58" s="9"/>
    </row>
    <row r="59" spans="1:9" ht="18">
      <c r="A59" s="12"/>
      <c r="B59" s="9" t="s">
        <v>52</v>
      </c>
      <c r="C59" s="6"/>
      <c r="D59" s="6"/>
      <c r="E59" s="6"/>
      <c r="F59" s="6"/>
      <c r="G59" s="6"/>
      <c r="H59" s="6"/>
      <c r="I59" s="6"/>
    </row>
    <row r="60" spans="1:9" ht="15.75">
      <c r="A60" s="12"/>
      <c r="B60" s="9"/>
    </row>
    <row r="61" spans="1:9" ht="18">
      <c r="A61" s="12"/>
      <c r="B61" s="9" t="s">
        <v>53</v>
      </c>
      <c r="C61" s="6"/>
      <c r="D61" s="6"/>
      <c r="E61" s="6"/>
      <c r="F61" s="6"/>
      <c r="G61" s="6"/>
      <c r="H61" s="6"/>
      <c r="I61" s="6"/>
    </row>
  </sheetData>
  <mergeCells count="5">
    <mergeCell ref="A3:A16"/>
    <mergeCell ref="A17:A49"/>
    <mergeCell ref="A50:A61"/>
    <mergeCell ref="A1:I1"/>
    <mergeCell ref="A2:I2"/>
  </mergeCells>
  <phoneticPr fontId="8" type="noConversion"/>
  <printOptions horizontalCentered="1" gridLines="1"/>
  <pageMargins left="0" right="0" top="0.75" bottom="0.25" header="0.5" footer="0.5"/>
  <headerFooter>
    <oddHeader>&amp;LSarah Bravenec&amp;C&amp;D&amp;R&amp;T</oddHeader>
    <oddFooter>&amp;C&amp;A
&amp;F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61"/>
  <sheetViews>
    <sheetView topLeftCell="A15" zoomScale="90" zoomScaleNormal="90" workbookViewId="0">
      <selection activeCell="H46" sqref="H46"/>
    </sheetView>
  </sheetViews>
  <sheetFormatPr defaultColWidth="8.85546875" defaultRowHeight="15"/>
  <cols>
    <col min="1" max="1" width="4.7109375" style="1" customWidth="1"/>
    <col min="2" max="2" width="35.7109375" style="11" customWidth="1"/>
    <col min="3" max="4" width="17.7109375" style="1" customWidth="1"/>
    <col min="5" max="5" width="12.28515625" style="1" bestFit="1" customWidth="1"/>
    <col min="6" max="9" width="17.7109375" style="1" customWidth="1"/>
    <col min="10" max="16384" width="8.85546875" style="1"/>
  </cols>
  <sheetData>
    <row r="1" spans="1:9" ht="18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8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8">
      <c r="A3" s="12" t="s">
        <v>5</v>
      </c>
      <c r="B3" s="2" t="s">
        <v>2</v>
      </c>
      <c r="C3" s="3" t="s">
        <v>3</v>
      </c>
      <c r="D3" s="3" t="s">
        <v>4</v>
      </c>
    </row>
    <row r="4" spans="1:9" ht="18">
      <c r="A4" s="12"/>
      <c r="B4" s="9" t="s">
        <v>15</v>
      </c>
      <c r="C4" s="5">
        <v>0.05</v>
      </c>
      <c r="D4" s="6">
        <v>250000</v>
      </c>
    </row>
    <row r="5" spans="1:9" ht="18">
      <c r="A5" s="12"/>
      <c r="B5" s="9" t="s">
        <v>16</v>
      </c>
      <c r="C5" s="5"/>
    </row>
    <row r="6" spans="1:9" ht="18">
      <c r="A6" s="12"/>
      <c r="B6" s="9" t="s">
        <v>17</v>
      </c>
      <c r="C6" s="5"/>
    </row>
    <row r="7" spans="1:9" ht="18">
      <c r="A7" s="12"/>
      <c r="B7" s="9" t="s">
        <v>18</v>
      </c>
      <c r="C7" s="5"/>
    </row>
    <row r="8" spans="1:9" ht="18">
      <c r="A8" s="12"/>
      <c r="B8" s="9" t="s">
        <v>19</v>
      </c>
      <c r="C8" s="5"/>
    </row>
    <row r="9" spans="1:9" ht="18">
      <c r="A9" s="12"/>
      <c r="B9" s="9" t="s">
        <v>20</v>
      </c>
      <c r="C9" s="5"/>
    </row>
    <row r="10" spans="1:9" ht="18">
      <c r="A10" s="12"/>
      <c r="B10" s="9" t="s">
        <v>21</v>
      </c>
      <c r="C10" s="5"/>
    </row>
    <row r="11" spans="1:9" ht="18">
      <c r="A11" s="12"/>
      <c r="B11" s="9" t="s">
        <v>22</v>
      </c>
      <c r="C11" s="5"/>
    </row>
    <row r="12" spans="1:9" ht="18">
      <c r="A12" s="12"/>
      <c r="B12" s="9" t="s">
        <v>23</v>
      </c>
      <c r="C12" s="5"/>
    </row>
    <row r="13" spans="1:9" ht="18">
      <c r="A13" s="12"/>
      <c r="B13" s="9" t="s">
        <v>24</v>
      </c>
      <c r="C13" s="7">
        <v>3.5</v>
      </c>
    </row>
    <row r="14" spans="1:9" ht="18">
      <c r="A14" s="12"/>
      <c r="B14" s="9" t="s">
        <v>25</v>
      </c>
      <c r="C14" s="5"/>
    </row>
    <row r="15" spans="1:9" ht="18">
      <c r="A15" s="12"/>
      <c r="B15" s="9" t="s">
        <v>26</v>
      </c>
      <c r="C15" s="5"/>
    </row>
    <row r="16" spans="1:9" ht="18">
      <c r="A16" s="12"/>
      <c r="B16" s="9" t="s">
        <v>27</v>
      </c>
      <c r="C16" s="6"/>
    </row>
    <row r="17" spans="1:9" ht="18">
      <c r="A17" s="12" t="s">
        <v>6</v>
      </c>
      <c r="B17" s="2"/>
      <c r="C17" s="4" t="s">
        <v>8</v>
      </c>
      <c r="D17" s="3" t="s">
        <v>9</v>
      </c>
      <c r="E17" s="3" t="s">
        <v>10</v>
      </c>
      <c r="F17" s="3" t="s">
        <v>11</v>
      </c>
      <c r="G17" s="3" t="s">
        <v>12</v>
      </c>
      <c r="H17" s="3" t="s">
        <v>13</v>
      </c>
      <c r="I17" s="3" t="s">
        <v>14</v>
      </c>
    </row>
    <row r="18" spans="1:9" ht="18">
      <c r="A18" s="12"/>
      <c r="B18" s="9" t="s">
        <v>28</v>
      </c>
      <c r="C18" s="6">
        <f>D4+(D4*C4)</f>
        <v>262500</v>
      </c>
      <c r="D18" s="6">
        <f>($C$18*D19)</f>
        <v>42262.5</v>
      </c>
      <c r="E18" s="6">
        <f>+($C$18*E19)</f>
        <v>45412.5</v>
      </c>
      <c r="F18" s="6">
        <f>+($C$18*F19)</f>
        <v>43050</v>
      </c>
      <c r="G18" s="6">
        <f>($C$18*G19)</f>
        <v>44625</v>
      </c>
      <c r="H18" s="6">
        <f>($C$18*H19)</f>
        <v>43837.5</v>
      </c>
      <c r="I18" s="6">
        <f>+($C$18*I19)</f>
        <v>43312.5</v>
      </c>
    </row>
    <row r="19" spans="1:9" ht="18">
      <c r="A19" s="12"/>
      <c r="B19" s="9" t="s">
        <v>29</v>
      </c>
      <c r="C19" s="5">
        <f>SUM(D19:I19)</f>
        <v>1</v>
      </c>
      <c r="D19" s="5">
        <v>0.161</v>
      </c>
      <c r="E19" s="5">
        <v>0.17299999999999999</v>
      </c>
      <c r="F19" s="5">
        <v>0.16400000000000001</v>
      </c>
      <c r="G19" s="5">
        <v>0.17</v>
      </c>
      <c r="H19" s="5">
        <v>0.16700000000000001</v>
      </c>
      <c r="I19" s="5">
        <v>0.16500000000000001</v>
      </c>
    </row>
    <row r="20" spans="1:9" ht="15.75">
      <c r="A20" s="12"/>
      <c r="B20" s="9"/>
    </row>
    <row r="21" spans="1:9" ht="18">
      <c r="A21" s="12"/>
      <c r="B21" s="9" t="s">
        <v>30</v>
      </c>
      <c r="C21" s="6">
        <f>(($C$18/$C$13)*0.5)*(1+D18/($C$18/6))</f>
        <v>73725</v>
      </c>
      <c r="D21" s="6">
        <f t="shared" ref="D21:I21" si="0">(($C$18/$C$13)*0.5)*(1+D18/($C$18/6))</f>
        <v>73725</v>
      </c>
      <c r="E21" s="6">
        <f t="shared" si="0"/>
        <v>76425.000000000015</v>
      </c>
      <c r="F21" s="6">
        <f t="shared" si="0"/>
        <v>74400</v>
      </c>
      <c r="G21" s="6">
        <f t="shared" si="0"/>
        <v>75750</v>
      </c>
      <c r="H21" s="6">
        <f t="shared" si="0"/>
        <v>75074.999999999985</v>
      </c>
      <c r="I21" s="6">
        <f t="shared" si="0"/>
        <v>74625</v>
      </c>
    </row>
    <row r="22" spans="1:9" ht="18">
      <c r="A22" s="12"/>
      <c r="B22" s="9" t="s">
        <v>31</v>
      </c>
      <c r="C22" s="8"/>
      <c r="D22" s="15">
        <f t="shared" ref="D22:I22" si="1">D21/D18</f>
        <v>1.7444543034605147</v>
      </c>
      <c r="E22" s="15">
        <f t="shared" si="1"/>
        <v>1.6829066886870359</v>
      </c>
      <c r="F22" s="15">
        <f t="shared" si="1"/>
        <v>1.7282229965156795</v>
      </c>
      <c r="G22" s="15">
        <f t="shared" si="1"/>
        <v>1.6974789915966386</v>
      </c>
      <c r="H22" s="15">
        <f t="shared" si="1"/>
        <v>1.7125748502994009</v>
      </c>
      <c r="I22" s="15">
        <f t="shared" si="1"/>
        <v>1.722943722943723</v>
      </c>
    </row>
    <row r="23" spans="1:9" ht="18">
      <c r="A23" s="12"/>
      <c r="B23" s="9" t="s">
        <v>32</v>
      </c>
      <c r="C23" s="6">
        <f>I23</f>
        <v>75000</v>
      </c>
      <c r="D23" s="6">
        <f>$E$21</f>
        <v>76425.000000000015</v>
      </c>
      <c r="E23" s="6">
        <f>$F$21</f>
        <v>74400</v>
      </c>
      <c r="F23" s="6">
        <f>$G$21</f>
        <v>75750</v>
      </c>
      <c r="G23" s="6">
        <f>$H$21</f>
        <v>75074.999999999985</v>
      </c>
      <c r="H23" s="6">
        <f>$I$21</f>
        <v>74625</v>
      </c>
      <c r="I23" s="6">
        <f>AVERAGE(D21:I21)</f>
        <v>75000</v>
      </c>
    </row>
    <row r="24" spans="1:9" ht="15.75">
      <c r="A24" s="12"/>
      <c r="B24" s="9"/>
    </row>
    <row r="25" spans="1:9" ht="18">
      <c r="A25" s="12"/>
      <c r="B25" s="9" t="s">
        <v>33</v>
      </c>
      <c r="C25" s="6"/>
      <c r="D25" s="6"/>
      <c r="E25" s="6"/>
      <c r="F25" s="6"/>
      <c r="G25" s="6"/>
      <c r="H25" s="6"/>
      <c r="I25" s="6"/>
    </row>
    <row r="26" spans="1:9" ht="18">
      <c r="A26" s="12"/>
      <c r="B26" s="9" t="s">
        <v>34</v>
      </c>
      <c r="C26" s="5"/>
      <c r="D26" s="5"/>
      <c r="E26" s="5"/>
      <c r="F26" s="5"/>
      <c r="G26" s="5"/>
      <c r="H26" s="5"/>
      <c r="I26" s="5"/>
    </row>
    <row r="27" spans="1:9" ht="18">
      <c r="A27" s="12"/>
      <c r="B27" s="9" t="s">
        <v>35</v>
      </c>
      <c r="C27" s="5"/>
      <c r="D27" s="5"/>
      <c r="E27" s="5"/>
      <c r="F27" s="5"/>
      <c r="G27" s="5"/>
      <c r="H27" s="5"/>
      <c r="I27" s="5"/>
    </row>
    <row r="28" spans="1:9" ht="15.75">
      <c r="A28" s="12"/>
      <c r="B28" s="9"/>
    </row>
    <row r="29" spans="1:9" ht="18">
      <c r="A29" s="12"/>
      <c r="B29" s="9" t="s">
        <v>36</v>
      </c>
      <c r="C29" s="6"/>
      <c r="D29" s="6"/>
      <c r="E29" s="6"/>
      <c r="F29" s="6"/>
      <c r="G29" s="6"/>
      <c r="H29" s="6"/>
      <c r="I29" s="6"/>
    </row>
    <row r="30" spans="1:9" ht="18">
      <c r="A30" s="12"/>
      <c r="B30" s="9" t="s">
        <v>37</v>
      </c>
      <c r="C30" s="5"/>
      <c r="D30" s="5"/>
      <c r="E30" s="5"/>
      <c r="F30" s="5"/>
      <c r="G30" s="5"/>
      <c r="H30" s="5"/>
      <c r="I30" s="5"/>
    </row>
    <row r="31" spans="1:9" ht="18">
      <c r="A31" s="12"/>
      <c r="B31" s="9" t="s">
        <v>38</v>
      </c>
      <c r="C31" s="5"/>
      <c r="D31" s="5"/>
      <c r="E31" s="5"/>
      <c r="F31" s="5"/>
      <c r="G31" s="5"/>
      <c r="H31" s="5"/>
      <c r="I31" s="5"/>
    </row>
    <row r="32" spans="1:9" ht="15.75">
      <c r="A32" s="12"/>
      <c r="B32" s="9"/>
    </row>
    <row r="33" spans="1:9" ht="18">
      <c r="A33" s="12"/>
      <c r="B33" s="9" t="s">
        <v>39</v>
      </c>
      <c r="C33" s="6"/>
      <c r="D33" s="6"/>
      <c r="E33" s="6"/>
      <c r="F33" s="6"/>
      <c r="G33" s="6"/>
      <c r="H33" s="6"/>
      <c r="I33" s="6"/>
    </row>
    <row r="34" spans="1:9" ht="18">
      <c r="A34" s="12"/>
      <c r="B34" s="9" t="s">
        <v>40</v>
      </c>
      <c r="C34" s="5"/>
      <c r="D34" s="5"/>
      <c r="E34" s="5"/>
      <c r="F34" s="5"/>
      <c r="G34" s="5"/>
      <c r="H34" s="5"/>
      <c r="I34" s="5"/>
    </row>
    <row r="35" spans="1:9" ht="18">
      <c r="A35" s="12"/>
      <c r="B35" s="9" t="s">
        <v>41</v>
      </c>
      <c r="C35" s="5"/>
      <c r="D35" s="5"/>
      <c r="E35" s="5"/>
      <c r="F35" s="5"/>
      <c r="G35" s="5"/>
      <c r="H35" s="5"/>
      <c r="I35" s="5"/>
    </row>
    <row r="36" spans="1:9" ht="15.75">
      <c r="A36" s="12"/>
      <c r="B36" s="9"/>
    </row>
    <row r="37" spans="1:9" ht="18">
      <c r="A37" s="12"/>
      <c r="B37" s="9" t="s">
        <v>47</v>
      </c>
      <c r="C37" s="6"/>
      <c r="D37" s="6"/>
      <c r="E37" s="6"/>
      <c r="F37" s="6"/>
      <c r="G37" s="6"/>
      <c r="H37" s="6"/>
      <c r="I37" s="6"/>
    </row>
    <row r="38" spans="1:9" ht="15.75">
      <c r="A38" s="12"/>
      <c r="B38" s="9"/>
    </row>
    <row r="39" spans="1:9" ht="18">
      <c r="A39" s="12"/>
      <c r="B39" s="9" t="s">
        <v>42</v>
      </c>
      <c r="C39" s="5"/>
      <c r="D39" s="5"/>
      <c r="E39" s="5"/>
      <c r="F39" s="5"/>
      <c r="G39" s="5"/>
      <c r="H39" s="5"/>
      <c r="I39" s="5"/>
    </row>
    <row r="40" spans="1:9" ht="15.75">
      <c r="A40" s="12"/>
      <c r="B40" s="9"/>
    </row>
    <row r="41" spans="1:9" ht="18">
      <c r="A41" s="12"/>
      <c r="B41" s="9" t="s">
        <v>43</v>
      </c>
      <c r="C41" s="6">
        <f>AVERAGE(D21:I21,I23)</f>
        <v>75000</v>
      </c>
      <c r="D41" s="6">
        <f>AVERAGE(D21,D23)</f>
        <v>75075</v>
      </c>
      <c r="E41" s="6">
        <f t="shared" ref="E41:I41" si="2">AVERAGE(E21,E23)</f>
        <v>75412.5</v>
      </c>
      <c r="F41" s="6">
        <f t="shared" si="2"/>
        <v>75075</v>
      </c>
      <c r="G41" s="6">
        <f t="shared" si="2"/>
        <v>75412.5</v>
      </c>
      <c r="H41" s="6">
        <f t="shared" si="2"/>
        <v>74850</v>
      </c>
      <c r="I41" s="6">
        <f t="shared" si="2"/>
        <v>74812.5</v>
      </c>
    </row>
    <row r="42" spans="1:9" ht="15.75">
      <c r="A42" s="12"/>
      <c r="B42" s="9"/>
    </row>
    <row r="43" spans="1:9" ht="18">
      <c r="A43" s="12"/>
      <c r="B43" s="9" t="s">
        <v>24</v>
      </c>
      <c r="C43" s="7">
        <f>C18/C41</f>
        <v>3.5</v>
      </c>
      <c r="D43" s="7">
        <f>D18/D41</f>
        <v>0.56293706293706292</v>
      </c>
      <c r="E43" s="7">
        <f>E18/E41</f>
        <v>0.60218796618597714</v>
      </c>
      <c r="F43" s="7">
        <f>F18/F41</f>
        <v>0.57342657342657344</v>
      </c>
      <c r="G43" s="7">
        <f t="shared" ref="G43:I43" si="3">G18/G41</f>
        <v>0.59174540029835898</v>
      </c>
      <c r="H43" s="7">
        <f t="shared" si="3"/>
        <v>0.58567134268537069</v>
      </c>
      <c r="I43" s="7">
        <f t="shared" si="3"/>
        <v>0.57894736842105265</v>
      </c>
    </row>
    <row r="44" spans="1:9" ht="15.75">
      <c r="A44" s="12"/>
      <c r="B44" s="9"/>
    </row>
    <row r="45" spans="1:9" ht="18">
      <c r="A45" s="12"/>
      <c r="B45" s="9" t="s">
        <v>44</v>
      </c>
      <c r="C45" s="6"/>
      <c r="D45" s="6"/>
      <c r="E45" s="6"/>
      <c r="F45" s="6"/>
      <c r="G45" s="6"/>
      <c r="H45" s="6"/>
      <c r="I45" s="6"/>
    </row>
    <row r="46" spans="1:9" ht="15.75">
      <c r="A46" s="12"/>
      <c r="B46" s="9"/>
    </row>
    <row r="47" spans="1:9" ht="18">
      <c r="A47" s="12"/>
      <c r="B47" s="9" t="s">
        <v>45</v>
      </c>
      <c r="C47" s="6"/>
      <c r="D47" s="6"/>
      <c r="E47" s="6"/>
      <c r="F47" s="6"/>
      <c r="G47" s="6"/>
      <c r="H47" s="6"/>
      <c r="I47" s="6"/>
    </row>
    <row r="48" spans="1:9" ht="18">
      <c r="A48" s="12"/>
      <c r="B48" s="9" t="s">
        <v>46</v>
      </c>
      <c r="C48" s="5"/>
      <c r="D48" s="5"/>
      <c r="E48" s="5"/>
      <c r="F48" s="5"/>
      <c r="G48" s="5"/>
      <c r="H48" s="5"/>
      <c r="I48" s="5"/>
    </row>
    <row r="49" spans="1:9" ht="15.75">
      <c r="A49" s="12"/>
      <c r="B49" s="9"/>
    </row>
    <row r="50" spans="1:9" ht="18">
      <c r="A50" s="12" t="s">
        <v>7</v>
      </c>
      <c r="B50" s="10"/>
      <c r="C50" s="4" t="s">
        <v>8</v>
      </c>
      <c r="D50" s="3" t="s">
        <v>9</v>
      </c>
      <c r="E50" s="3" t="s">
        <v>10</v>
      </c>
      <c r="F50" s="3" t="s">
        <v>11</v>
      </c>
      <c r="G50" s="3" t="s">
        <v>12</v>
      </c>
      <c r="H50" s="3" t="s">
        <v>13</v>
      </c>
      <c r="I50" s="3" t="s">
        <v>14</v>
      </c>
    </row>
    <row r="51" spans="1:9" ht="18">
      <c r="A51" s="12"/>
      <c r="B51" s="9" t="s">
        <v>48</v>
      </c>
      <c r="C51" s="6"/>
      <c r="D51" s="6"/>
      <c r="E51" s="6"/>
      <c r="F51" s="6"/>
      <c r="G51" s="6"/>
      <c r="H51" s="6"/>
      <c r="I51" s="6"/>
    </row>
    <row r="52" spans="1:9" ht="15.75">
      <c r="A52" s="12"/>
      <c r="B52" s="9"/>
    </row>
    <row r="53" spans="1:9" ht="18">
      <c r="A53" s="12"/>
      <c r="B53" s="9" t="s">
        <v>49</v>
      </c>
      <c r="C53" s="6"/>
      <c r="D53" s="6"/>
      <c r="E53" s="6"/>
      <c r="F53" s="6"/>
      <c r="G53" s="6"/>
      <c r="H53" s="6"/>
      <c r="I53" s="6"/>
    </row>
    <row r="54" spans="1:9" ht="15.75">
      <c r="A54" s="12"/>
      <c r="B54" s="9"/>
    </row>
    <row r="55" spans="1:9" ht="18">
      <c r="A55" s="12"/>
      <c r="B55" s="9" t="s">
        <v>50</v>
      </c>
      <c r="C55" s="6"/>
      <c r="D55" s="6"/>
      <c r="E55" s="6"/>
      <c r="F55" s="6"/>
      <c r="G55" s="6"/>
      <c r="H55" s="6"/>
      <c r="I55" s="6"/>
    </row>
    <row r="56" spans="1:9" ht="15.75">
      <c r="A56" s="12"/>
      <c r="B56" s="9"/>
    </row>
    <row r="57" spans="1:9" ht="18">
      <c r="A57" s="12"/>
      <c r="B57" s="9" t="s">
        <v>51</v>
      </c>
      <c r="C57" s="6"/>
      <c r="D57" s="6"/>
      <c r="E57" s="6"/>
      <c r="F57" s="6"/>
      <c r="G57" s="6"/>
      <c r="H57" s="6"/>
      <c r="I57" s="6"/>
    </row>
    <row r="58" spans="1:9" ht="15.75">
      <c r="A58" s="12"/>
      <c r="B58" s="9"/>
    </row>
    <row r="59" spans="1:9" ht="18">
      <c r="A59" s="12"/>
      <c r="B59" s="9" t="s">
        <v>52</v>
      </c>
      <c r="C59" s="6"/>
      <c r="D59" s="6"/>
      <c r="E59" s="6"/>
      <c r="F59" s="6"/>
      <c r="G59" s="6"/>
      <c r="H59" s="6"/>
      <c r="I59" s="6"/>
    </row>
    <row r="60" spans="1:9" ht="15.75">
      <c r="A60" s="12"/>
      <c r="B60" s="9"/>
    </row>
    <row r="61" spans="1:9" ht="18">
      <c r="A61" s="12"/>
      <c r="B61" s="9" t="s">
        <v>53</v>
      </c>
      <c r="C61" s="6"/>
      <c r="D61" s="6"/>
      <c r="E61" s="6"/>
      <c r="F61" s="6"/>
      <c r="G61" s="6"/>
      <c r="H61" s="6"/>
      <c r="I61" s="6"/>
    </row>
  </sheetData>
  <mergeCells count="5">
    <mergeCell ref="A1:I1"/>
    <mergeCell ref="A2:I2"/>
    <mergeCell ref="A3:A16"/>
    <mergeCell ref="A17:A49"/>
    <mergeCell ref="A50:A61"/>
  </mergeCells>
  <phoneticPr fontId="8" type="noConversion"/>
  <printOptions horizontalCentered="1" gridLines="1"/>
  <pageMargins left="0" right="0" top="0.75" bottom="0.25" header="0.5" footer="0.5"/>
  <pageSetup orientation="portrait" horizontalDpi="4294967293" verticalDpi="0" r:id="rId1"/>
  <headerFooter>
    <oddHeader>&amp;LSarah Bravenec&amp;C&amp;D&amp;R&amp;T</oddHeader>
    <oddFooter>&amp;C&amp;A
&amp;F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/>
  <dimension ref="A1:I61"/>
  <sheetViews>
    <sheetView tabSelected="1" zoomScale="85" zoomScaleNormal="85" workbookViewId="0">
      <selection activeCell="D34" sqref="D34"/>
    </sheetView>
  </sheetViews>
  <sheetFormatPr defaultColWidth="8.85546875" defaultRowHeight="15"/>
  <cols>
    <col min="1" max="1" width="4.7109375" style="1" customWidth="1"/>
    <col min="2" max="2" width="35.7109375" style="11" customWidth="1"/>
    <col min="3" max="4" width="17.7109375" style="1" customWidth="1"/>
    <col min="5" max="5" width="12.28515625" style="1" bestFit="1" customWidth="1"/>
    <col min="6" max="9" width="17.7109375" style="1" customWidth="1"/>
    <col min="10" max="16384" width="8.85546875" style="1"/>
  </cols>
  <sheetData>
    <row r="1" spans="1:9" ht="18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8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8">
      <c r="A3" s="12" t="s">
        <v>5</v>
      </c>
      <c r="B3" s="2" t="s">
        <v>2</v>
      </c>
      <c r="C3" s="3" t="s">
        <v>3</v>
      </c>
      <c r="D3" s="3" t="s">
        <v>4</v>
      </c>
    </row>
    <row r="4" spans="1:9" ht="18">
      <c r="A4" s="12"/>
      <c r="B4" s="9" t="s">
        <v>15</v>
      </c>
      <c r="C4" s="5">
        <v>0.05</v>
      </c>
      <c r="D4" s="6">
        <v>250000</v>
      </c>
    </row>
    <row r="5" spans="1:9" ht="18">
      <c r="A5" s="12"/>
      <c r="B5" s="9" t="s">
        <v>16</v>
      </c>
      <c r="C5" s="5"/>
    </row>
    <row r="6" spans="1:9" ht="18">
      <c r="A6" s="12"/>
      <c r="B6" s="9" t="s">
        <v>17</v>
      </c>
      <c r="C6" s="5">
        <v>0.17299999999999999</v>
      </c>
    </row>
    <row r="7" spans="1:9" ht="18">
      <c r="A7" s="12"/>
      <c r="B7" s="9" t="s">
        <v>18</v>
      </c>
      <c r="C7" s="5">
        <v>0.06</v>
      </c>
    </row>
    <row r="8" spans="1:9" ht="18">
      <c r="A8" s="12"/>
      <c r="B8" s="9" t="s">
        <v>19</v>
      </c>
      <c r="C8" s="5">
        <v>0.02</v>
      </c>
    </row>
    <row r="9" spans="1:9" ht="18">
      <c r="A9" s="12"/>
      <c r="B9" s="9" t="s">
        <v>20</v>
      </c>
      <c r="C9" s="5"/>
    </row>
    <row r="10" spans="1:9" ht="18">
      <c r="A10" s="12"/>
      <c r="B10" s="9" t="s">
        <v>21</v>
      </c>
      <c r="C10" s="5"/>
    </row>
    <row r="11" spans="1:9" ht="18">
      <c r="A11" s="12"/>
      <c r="B11" s="9" t="s">
        <v>22</v>
      </c>
      <c r="C11" s="5"/>
    </row>
    <row r="12" spans="1:9" ht="18">
      <c r="A12" s="12"/>
      <c r="B12" s="9" t="s">
        <v>23</v>
      </c>
      <c r="C12" s="5"/>
    </row>
    <row r="13" spans="1:9" ht="18">
      <c r="A13" s="12"/>
      <c r="B13" s="9" t="s">
        <v>24</v>
      </c>
      <c r="C13" s="7">
        <v>3.5</v>
      </c>
    </row>
    <row r="14" spans="1:9" ht="18">
      <c r="A14" s="12"/>
      <c r="B14" s="9" t="s">
        <v>25</v>
      </c>
      <c r="C14" s="5"/>
    </row>
    <row r="15" spans="1:9" ht="18">
      <c r="A15" s="12"/>
      <c r="B15" s="9" t="s">
        <v>26</v>
      </c>
      <c r="C15" s="5"/>
    </row>
    <row r="16" spans="1:9" ht="18">
      <c r="A16" s="12"/>
      <c r="B16" s="9" t="s">
        <v>27</v>
      </c>
      <c r="C16" s="6"/>
    </row>
    <row r="17" spans="1:9" ht="18">
      <c r="A17" s="12"/>
      <c r="B17" s="2"/>
      <c r="C17" s="4" t="s">
        <v>8</v>
      </c>
      <c r="D17" s="3" t="s">
        <v>9</v>
      </c>
      <c r="E17" s="3" t="s">
        <v>10</v>
      </c>
      <c r="F17" s="3" t="s">
        <v>11</v>
      </c>
      <c r="G17" s="3" t="s">
        <v>12</v>
      </c>
      <c r="H17" s="3" t="s">
        <v>13</v>
      </c>
      <c r="I17" s="3" t="s">
        <v>14</v>
      </c>
    </row>
    <row r="18" spans="1:9" ht="18">
      <c r="A18" s="12"/>
      <c r="B18" s="9" t="s">
        <v>28</v>
      </c>
      <c r="C18" s="6">
        <f>D4+(D4*C4)</f>
        <v>262500</v>
      </c>
      <c r="D18" s="6">
        <f>($C$18*D19)</f>
        <v>42262.5</v>
      </c>
      <c r="E18" s="6">
        <f>+($C$18*E19)</f>
        <v>45412.5</v>
      </c>
      <c r="F18" s="6">
        <f>+($C$18*F19)</f>
        <v>43050</v>
      </c>
      <c r="G18" s="6">
        <f>($C$18*G19)</f>
        <v>44625</v>
      </c>
      <c r="H18" s="6">
        <f>($C$18*H19)</f>
        <v>43837.5</v>
      </c>
      <c r="I18" s="6">
        <f>+($C$18*I19)</f>
        <v>43312.5</v>
      </c>
    </row>
    <row r="19" spans="1:9" ht="18">
      <c r="A19" s="12"/>
      <c r="B19" s="9" t="s">
        <v>29</v>
      </c>
      <c r="C19" s="5">
        <f>SUM(D19:I19)</f>
        <v>1</v>
      </c>
      <c r="D19" s="5">
        <v>0.161</v>
      </c>
      <c r="E19" s="5">
        <v>0.17299999999999999</v>
      </c>
      <c r="F19" s="5">
        <v>0.16400000000000001</v>
      </c>
      <c r="G19" s="5">
        <v>0.17</v>
      </c>
      <c r="H19" s="5">
        <v>0.16700000000000001</v>
      </c>
      <c r="I19" s="5">
        <v>0.16500000000000001</v>
      </c>
    </row>
    <row r="20" spans="1:9" ht="15.75">
      <c r="A20" s="12"/>
      <c r="B20" s="9"/>
    </row>
    <row r="21" spans="1:9" ht="18">
      <c r="A21" s="12"/>
      <c r="B21" s="9" t="s">
        <v>30</v>
      </c>
      <c r="C21" s="6">
        <f>(($C$18/$C$13)*0.5)*(1+D18/($C$18/6))</f>
        <v>73725</v>
      </c>
      <c r="D21" s="6">
        <f t="shared" ref="D21:I21" si="0">(($C$18/$C$13)*0.5)*(1+D18/($C$18/6))</f>
        <v>73725</v>
      </c>
      <c r="E21" s="6">
        <f t="shared" si="0"/>
        <v>76425.000000000015</v>
      </c>
      <c r="F21" s="6">
        <f t="shared" si="0"/>
        <v>74400</v>
      </c>
      <c r="G21" s="6">
        <f t="shared" si="0"/>
        <v>75750</v>
      </c>
      <c r="H21" s="6">
        <f t="shared" si="0"/>
        <v>75074.999999999985</v>
      </c>
      <c r="I21" s="6">
        <f t="shared" si="0"/>
        <v>74625</v>
      </c>
    </row>
    <row r="22" spans="1:9" ht="18">
      <c r="A22" s="12"/>
      <c r="B22" s="9" t="s">
        <v>31</v>
      </c>
      <c r="C22" s="8"/>
      <c r="D22" s="15">
        <f t="shared" ref="D22:I22" si="1">D21/D18</f>
        <v>1.7444543034605147</v>
      </c>
      <c r="E22" s="15">
        <f t="shared" si="1"/>
        <v>1.6829066886870359</v>
      </c>
      <c r="F22" s="15">
        <f t="shared" si="1"/>
        <v>1.7282229965156795</v>
      </c>
      <c r="G22" s="15">
        <f t="shared" si="1"/>
        <v>1.6974789915966386</v>
      </c>
      <c r="H22" s="15">
        <f t="shared" si="1"/>
        <v>1.7125748502994009</v>
      </c>
      <c r="I22" s="15">
        <f t="shared" si="1"/>
        <v>1.722943722943723</v>
      </c>
    </row>
    <row r="23" spans="1:9" ht="18">
      <c r="A23" s="12"/>
      <c r="B23" s="9" t="s">
        <v>32</v>
      </c>
      <c r="C23" s="6">
        <f>I23</f>
        <v>75000</v>
      </c>
      <c r="D23" s="6">
        <f>$E$21</f>
        <v>76425.000000000015</v>
      </c>
      <c r="E23" s="6">
        <f>$F$21</f>
        <v>74400</v>
      </c>
      <c r="F23" s="6">
        <f>$G$21</f>
        <v>75750</v>
      </c>
      <c r="G23" s="6">
        <f>$H$21</f>
        <v>75074.999999999985</v>
      </c>
      <c r="H23" s="6">
        <f>$I$21</f>
        <v>74625</v>
      </c>
      <c r="I23" s="6">
        <f>AVERAGE(D21:I21)</f>
        <v>75000</v>
      </c>
    </row>
    <row r="24" spans="1:9" ht="15.75">
      <c r="A24" s="12"/>
      <c r="B24" s="9"/>
    </row>
    <row r="25" spans="1:9" ht="18">
      <c r="A25" s="12"/>
      <c r="B25" s="9" t="s">
        <v>54</v>
      </c>
      <c r="C25" s="6">
        <f>C6*C18</f>
        <v>45412.5</v>
      </c>
      <c r="D25" s="6">
        <f>$C$6*D18</f>
        <v>7311.4124999999995</v>
      </c>
      <c r="E25" s="6">
        <f t="shared" ref="E25:I25" si="2">$C$6*E18</f>
        <v>7856.3624999999993</v>
      </c>
      <c r="F25" s="6">
        <f t="shared" si="2"/>
        <v>7447.65</v>
      </c>
      <c r="G25" s="6">
        <f t="shared" si="2"/>
        <v>7720.1249999999991</v>
      </c>
      <c r="H25" s="6">
        <f t="shared" si="2"/>
        <v>7583.8874999999998</v>
      </c>
      <c r="I25" s="6">
        <f t="shared" si="2"/>
        <v>7493.0624999999991</v>
      </c>
    </row>
    <row r="26" spans="1:9" ht="18">
      <c r="A26" s="12"/>
      <c r="B26" s="9" t="s">
        <v>34</v>
      </c>
      <c r="C26" s="5">
        <f>C25/C18</f>
        <v>0.17299999999999999</v>
      </c>
      <c r="D26" s="5">
        <f>D25/D18</f>
        <v>0.17299999999999999</v>
      </c>
      <c r="E26" s="5">
        <f t="shared" ref="D26:I26" si="3">E25/E18</f>
        <v>0.17299999999999999</v>
      </c>
      <c r="F26" s="5">
        <f t="shared" si="3"/>
        <v>0.17299999999999999</v>
      </c>
      <c r="G26" s="5">
        <f t="shared" si="3"/>
        <v>0.17299999999999999</v>
      </c>
      <c r="H26" s="5">
        <f t="shared" si="3"/>
        <v>0.17299999999999999</v>
      </c>
      <c r="I26" s="5">
        <f t="shared" si="3"/>
        <v>0.17299999999999999</v>
      </c>
    </row>
    <row r="27" spans="1:9" ht="18">
      <c r="A27" s="12"/>
      <c r="B27" s="9" t="s">
        <v>35</v>
      </c>
      <c r="C27" s="5">
        <f>SUM(D27:I27)</f>
        <v>1</v>
      </c>
      <c r="D27" s="5">
        <v>0.159</v>
      </c>
      <c r="E27" s="5">
        <v>0.16200000000000001</v>
      </c>
      <c r="F27" s="5">
        <v>0.16400000000000001</v>
      </c>
      <c r="G27" s="5">
        <v>0.16700000000000001</v>
      </c>
      <c r="H27" s="5">
        <v>0.17299999999999999</v>
      </c>
      <c r="I27" s="5">
        <v>0.17499999999999999</v>
      </c>
    </row>
    <row r="28" spans="1:9" ht="15.75">
      <c r="A28" s="12"/>
      <c r="B28" s="9"/>
    </row>
    <row r="29" spans="1:9" ht="18">
      <c r="A29" s="12"/>
      <c r="B29" s="9" t="s">
        <v>36</v>
      </c>
      <c r="C29" s="6">
        <f>C7*C18</f>
        <v>15750</v>
      </c>
      <c r="D29" s="6">
        <f>$C$7*D18</f>
        <v>2535.75</v>
      </c>
      <c r="E29" s="6">
        <f t="shared" ref="E29:I29" si="4">$C$7*E18</f>
        <v>2724.75</v>
      </c>
      <c r="F29" s="6">
        <f t="shared" si="4"/>
        <v>2583</v>
      </c>
      <c r="G29" s="6">
        <f t="shared" si="4"/>
        <v>2677.5</v>
      </c>
      <c r="H29" s="6">
        <f t="shared" si="4"/>
        <v>2630.25</v>
      </c>
      <c r="I29" s="6">
        <f t="shared" si="4"/>
        <v>2598.75</v>
      </c>
    </row>
    <row r="30" spans="1:9" ht="18">
      <c r="A30" s="12"/>
      <c r="B30" s="9" t="s">
        <v>37</v>
      </c>
      <c r="C30" s="5">
        <f>C29/C18</f>
        <v>0.06</v>
      </c>
      <c r="D30" s="5">
        <f>D29/D18</f>
        <v>0.06</v>
      </c>
      <c r="E30" s="5">
        <f t="shared" ref="E30:I30" si="5">E29/E18</f>
        <v>0.06</v>
      </c>
      <c r="F30" s="5">
        <f t="shared" si="5"/>
        <v>0.06</v>
      </c>
      <c r="G30" s="5">
        <f t="shared" si="5"/>
        <v>0.06</v>
      </c>
      <c r="H30" s="5">
        <f t="shared" si="5"/>
        <v>0.06</v>
      </c>
      <c r="I30" s="5">
        <f t="shared" si="5"/>
        <v>0.06</v>
      </c>
    </row>
    <row r="31" spans="1:9" ht="18">
      <c r="A31" s="12"/>
      <c r="B31" s="9" t="s">
        <v>38</v>
      </c>
      <c r="C31" s="5">
        <f>SUM(D31:I31)</f>
        <v>1</v>
      </c>
      <c r="D31" s="5">
        <v>0.159</v>
      </c>
      <c r="E31" s="5">
        <v>0.161</v>
      </c>
      <c r="F31" s="5">
        <v>0.16800000000000001</v>
      </c>
      <c r="G31" s="5">
        <v>0.17299999999999999</v>
      </c>
      <c r="H31" s="5">
        <v>0.17199999999999999</v>
      </c>
      <c r="I31" s="5">
        <v>0.16700000000000001</v>
      </c>
    </row>
    <row r="32" spans="1:9" ht="15.75">
      <c r="A32" s="12"/>
      <c r="B32" s="9"/>
    </row>
    <row r="33" spans="1:9" ht="18">
      <c r="A33" s="12"/>
      <c r="B33" s="9" t="s">
        <v>39</v>
      </c>
      <c r="C33" s="6">
        <f>C8*C18</f>
        <v>5250</v>
      </c>
      <c r="D33" s="16">
        <f>$C$8*D18</f>
        <v>845.25</v>
      </c>
      <c r="E33" s="16">
        <f t="shared" ref="E33:I33" si="6">$C$8*E18</f>
        <v>908.25</v>
      </c>
      <c r="F33" s="16">
        <f t="shared" si="6"/>
        <v>861</v>
      </c>
      <c r="G33" s="16">
        <f t="shared" si="6"/>
        <v>892.5</v>
      </c>
      <c r="H33" s="16">
        <f t="shared" si="6"/>
        <v>876.75</v>
      </c>
      <c r="I33" s="16">
        <f t="shared" si="6"/>
        <v>866.25</v>
      </c>
    </row>
    <row r="34" spans="1:9" ht="18">
      <c r="A34" s="12"/>
      <c r="B34" s="9" t="s">
        <v>40</v>
      </c>
      <c r="C34" s="5">
        <f>C33/C18</f>
        <v>0.02</v>
      </c>
      <c r="D34" s="5">
        <f t="shared" ref="D34:I34" si="7">D33/D18</f>
        <v>0.02</v>
      </c>
      <c r="E34" s="5">
        <f t="shared" si="7"/>
        <v>0.02</v>
      </c>
      <c r="F34" s="5">
        <f t="shared" si="7"/>
        <v>0.02</v>
      </c>
      <c r="G34" s="5">
        <f t="shared" si="7"/>
        <v>0.02</v>
      </c>
      <c r="H34" s="5">
        <f t="shared" si="7"/>
        <v>0.02</v>
      </c>
      <c r="I34" s="5">
        <f t="shared" si="7"/>
        <v>0.02</v>
      </c>
    </row>
    <row r="35" spans="1:9" ht="18">
      <c r="A35" s="12"/>
      <c r="B35" s="9" t="s">
        <v>41</v>
      </c>
      <c r="C35" s="5">
        <f>SUM(D35:I35)</f>
        <v>1</v>
      </c>
      <c r="D35" s="5">
        <v>0.16700000000000001</v>
      </c>
      <c r="E35" s="5">
        <v>0.16700000000000001</v>
      </c>
      <c r="F35" s="5">
        <v>0.16700000000000001</v>
      </c>
      <c r="G35" s="5">
        <v>0.16600000000000001</v>
      </c>
      <c r="H35" s="5">
        <v>0.16700000000000001</v>
      </c>
      <c r="I35" s="5">
        <v>0.16600000000000001</v>
      </c>
    </row>
    <row r="36" spans="1:9" ht="15.75">
      <c r="A36" s="12"/>
      <c r="B36" s="9"/>
    </row>
    <row r="37" spans="1:9" ht="18">
      <c r="A37" s="12"/>
      <c r="B37" s="9" t="s">
        <v>47</v>
      </c>
      <c r="C37" s="6"/>
      <c r="D37" s="6"/>
      <c r="E37" s="6"/>
      <c r="F37" s="6"/>
      <c r="G37" s="6"/>
      <c r="H37" s="6"/>
      <c r="I37" s="6"/>
    </row>
    <row r="38" spans="1:9" ht="15.75">
      <c r="A38" s="12"/>
      <c r="B38" s="9"/>
    </row>
    <row r="39" spans="1:9" ht="18">
      <c r="A39" s="12"/>
      <c r="B39" s="9" t="s">
        <v>42</v>
      </c>
      <c r="C39" s="5"/>
      <c r="D39" s="5"/>
      <c r="E39" s="5"/>
      <c r="F39" s="5"/>
      <c r="G39" s="5"/>
      <c r="H39" s="5"/>
      <c r="I39" s="5"/>
    </row>
    <row r="40" spans="1:9" ht="15.75">
      <c r="A40" s="12"/>
      <c r="B40" s="9"/>
    </row>
    <row r="41" spans="1:9" ht="18">
      <c r="A41" s="12"/>
      <c r="B41" s="9" t="s">
        <v>43</v>
      </c>
      <c r="C41" s="6">
        <f>AVERAGE(D21:I21,I23)</f>
        <v>75000</v>
      </c>
      <c r="D41" s="6">
        <f>AVERAGE(D21,D23)</f>
        <v>75075</v>
      </c>
      <c r="E41" s="6">
        <f t="shared" ref="E41:I41" si="8">AVERAGE(E21,E23)</f>
        <v>75412.5</v>
      </c>
      <c r="F41" s="6">
        <f t="shared" si="8"/>
        <v>75075</v>
      </c>
      <c r="G41" s="6">
        <f t="shared" si="8"/>
        <v>75412.5</v>
      </c>
      <c r="H41" s="6">
        <f t="shared" si="8"/>
        <v>74850</v>
      </c>
      <c r="I41" s="6">
        <f t="shared" si="8"/>
        <v>74812.5</v>
      </c>
    </row>
    <row r="42" spans="1:9" ht="15.75">
      <c r="A42" s="12"/>
      <c r="B42" s="9"/>
    </row>
    <row r="43" spans="1:9" ht="18">
      <c r="A43" s="12"/>
      <c r="B43" s="9" t="s">
        <v>24</v>
      </c>
      <c r="C43" s="7">
        <f>C18/C41</f>
        <v>3.5</v>
      </c>
      <c r="D43" s="7">
        <f>D18/D41</f>
        <v>0.56293706293706292</v>
      </c>
      <c r="E43" s="7">
        <f>E18/E41</f>
        <v>0.60218796618597714</v>
      </c>
      <c r="F43" s="7">
        <f>F18/F41</f>
        <v>0.57342657342657344</v>
      </c>
      <c r="G43" s="7">
        <f t="shared" ref="G43:I43" si="9">G18/G41</f>
        <v>0.59174540029835898</v>
      </c>
      <c r="H43" s="7">
        <f t="shared" si="9"/>
        <v>0.58567134268537069</v>
      </c>
      <c r="I43" s="7">
        <f t="shared" si="9"/>
        <v>0.57894736842105265</v>
      </c>
    </row>
    <row r="44" spans="1:9" ht="15.75">
      <c r="A44" s="12"/>
      <c r="B44" s="9"/>
    </row>
    <row r="45" spans="1:9" ht="18">
      <c r="A45" s="12"/>
      <c r="B45" s="9" t="s">
        <v>44</v>
      </c>
      <c r="C45" s="6"/>
      <c r="D45" s="6"/>
      <c r="E45" s="6"/>
      <c r="F45" s="6"/>
      <c r="G45" s="6"/>
      <c r="H45" s="6"/>
      <c r="I45" s="6"/>
    </row>
    <row r="46" spans="1:9" ht="15.75">
      <c r="A46" s="12"/>
      <c r="B46" s="9"/>
    </row>
    <row r="47" spans="1:9" ht="18">
      <c r="A47" s="12"/>
      <c r="B47" s="9" t="s">
        <v>45</v>
      </c>
      <c r="C47" s="6"/>
      <c r="D47" s="6"/>
      <c r="E47" s="6"/>
      <c r="F47" s="6"/>
      <c r="G47" s="6"/>
      <c r="H47" s="6"/>
      <c r="I47" s="6"/>
    </row>
    <row r="48" spans="1:9" ht="18">
      <c r="A48" s="12"/>
      <c r="B48" s="9" t="s">
        <v>46</v>
      </c>
      <c r="C48" s="5"/>
      <c r="D48" s="5"/>
      <c r="E48" s="5"/>
      <c r="F48" s="5"/>
      <c r="G48" s="5"/>
      <c r="H48" s="5"/>
      <c r="I48" s="5"/>
    </row>
    <row r="49" spans="1:9" ht="15.75">
      <c r="A49" s="12"/>
      <c r="B49" s="9"/>
    </row>
    <row r="50" spans="1:9" ht="18">
      <c r="A50" s="12" t="s">
        <v>7</v>
      </c>
      <c r="B50" s="10"/>
      <c r="C50" s="4" t="s">
        <v>8</v>
      </c>
      <c r="D50" s="3" t="s">
        <v>9</v>
      </c>
      <c r="E50" s="3" t="s">
        <v>10</v>
      </c>
      <c r="F50" s="3" t="s">
        <v>11</v>
      </c>
      <c r="G50" s="3" t="s">
        <v>12</v>
      </c>
      <c r="H50" s="3" t="s">
        <v>13</v>
      </c>
      <c r="I50" s="3" t="s">
        <v>14</v>
      </c>
    </row>
    <row r="51" spans="1:9" ht="18">
      <c r="A51" s="12"/>
      <c r="B51" s="9" t="s">
        <v>48</v>
      </c>
      <c r="C51" s="6"/>
      <c r="D51" s="6"/>
      <c r="E51" s="6"/>
      <c r="F51" s="6"/>
      <c r="G51" s="6"/>
      <c r="H51" s="6"/>
      <c r="I51" s="6"/>
    </row>
    <row r="52" spans="1:9" ht="15.75">
      <c r="A52" s="12"/>
      <c r="B52" s="9"/>
    </row>
    <row r="53" spans="1:9" ht="18">
      <c r="A53" s="12"/>
      <c r="B53" s="9" t="s">
        <v>49</v>
      </c>
      <c r="C53" s="6"/>
      <c r="D53" s="6"/>
      <c r="E53" s="6"/>
      <c r="F53" s="6"/>
      <c r="G53" s="6"/>
      <c r="H53" s="6"/>
      <c r="I53" s="6"/>
    </row>
    <row r="54" spans="1:9" ht="15.75">
      <c r="A54" s="12"/>
      <c r="B54" s="9"/>
    </row>
    <row r="55" spans="1:9" ht="18">
      <c r="A55" s="12"/>
      <c r="B55" s="9" t="s">
        <v>50</v>
      </c>
      <c r="C55" s="6"/>
      <c r="D55" s="6"/>
      <c r="E55" s="6"/>
      <c r="F55" s="6"/>
      <c r="G55" s="6"/>
      <c r="H55" s="6"/>
      <c r="I55" s="6"/>
    </row>
    <row r="56" spans="1:9" ht="15.75">
      <c r="A56" s="12"/>
      <c r="B56" s="9"/>
    </row>
    <row r="57" spans="1:9" ht="18">
      <c r="A57" s="12"/>
      <c r="B57" s="9" t="s">
        <v>51</v>
      </c>
      <c r="C57" s="6"/>
      <c r="D57" s="6"/>
      <c r="E57" s="6"/>
      <c r="F57" s="6"/>
      <c r="G57" s="6"/>
      <c r="H57" s="6"/>
      <c r="I57" s="6"/>
    </row>
    <row r="58" spans="1:9" ht="15.75">
      <c r="A58" s="12"/>
      <c r="B58" s="9"/>
    </row>
    <row r="59" spans="1:9" ht="18">
      <c r="A59" s="12"/>
      <c r="B59" s="9" t="s">
        <v>52</v>
      </c>
      <c r="C59" s="6"/>
      <c r="D59" s="6"/>
      <c r="E59" s="6"/>
      <c r="F59" s="6"/>
      <c r="G59" s="6"/>
      <c r="H59" s="6"/>
      <c r="I59" s="6"/>
    </row>
    <row r="60" spans="1:9" ht="15.75">
      <c r="A60" s="12"/>
      <c r="B60" s="9"/>
    </row>
    <row r="61" spans="1:9" ht="18">
      <c r="A61" s="12"/>
      <c r="B61" s="9" t="s">
        <v>53</v>
      </c>
      <c r="C61" s="6"/>
      <c r="D61" s="6"/>
      <c r="E61" s="6"/>
      <c r="F61" s="6"/>
      <c r="G61" s="6"/>
      <c r="H61" s="6"/>
      <c r="I61" s="6"/>
    </row>
  </sheetData>
  <mergeCells count="5">
    <mergeCell ref="A1:I1"/>
    <mergeCell ref="A2:I2"/>
    <mergeCell ref="A3:A16"/>
    <mergeCell ref="A17:A49"/>
    <mergeCell ref="A50:A61"/>
  </mergeCells>
  <printOptions horizontalCentered="1" gridLines="1"/>
  <pageMargins left="0" right="0" top="0.75" bottom="0.25" header="0.5" footer="0.5"/>
  <pageSetup orientation="portrait" horizontalDpi="4294967293" verticalDpi="0" r:id="rId1"/>
  <headerFooter>
    <oddHeader>&amp;LKim Howard&amp;C&amp;D&amp;R&amp;T</oddHeader>
    <oddFooter>&amp;C&amp;A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Sales Plan</vt:lpstr>
      <vt:lpstr>Inventory Plan</vt:lpstr>
      <vt:lpstr>Reductions Plan</vt:lpstr>
      <vt:lpstr>Sheet2</vt:lpstr>
      <vt:lpstr>Sheet3</vt:lpstr>
      <vt:lpstr>'Inventory Plan'!Print_Area</vt:lpstr>
      <vt:lpstr>'Reductions Plan'!Print_Area</vt:lpstr>
      <vt:lpstr>'Sales Plan'!Print_Area</vt:lpstr>
    </vt:vector>
  </TitlesOfParts>
  <Company>Baylor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Bravenec, Sarah E</dc:creator>
  <cp:lastModifiedBy>Kim B. Howard</cp:lastModifiedBy>
  <cp:lastPrinted>2011-11-04T04:33:29Z</cp:lastPrinted>
  <dcterms:created xsi:type="dcterms:W3CDTF">2011-08-26T04:06:28Z</dcterms:created>
  <dcterms:modified xsi:type="dcterms:W3CDTF">2011-11-04T13:18:58Z</dcterms:modified>
</cp:coreProperties>
</file>